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'Sheet1'!$C$1:$Q$29</definedName>
    <definedName name="_xlnm.Print_Area" localSheetId="1">'Sheet2'!$A$1:$K$116</definedName>
  </definedNames>
  <calcPr fullCalcOnLoad="1"/>
</workbook>
</file>

<file path=xl/sharedStrings.xml><?xml version="1.0" encoding="utf-8"?>
<sst xmlns="http://schemas.openxmlformats.org/spreadsheetml/2006/main" count="16" uniqueCount="16">
  <si>
    <t>f</t>
  </si>
  <si>
    <t>Peak time for Iext</t>
  </si>
  <si>
    <t>Neighbouring Peak time for Vmax</t>
  </si>
  <si>
    <t>W = 2*pi*f</t>
  </si>
  <si>
    <t>Tan (x)=W*Tau</t>
  </si>
  <si>
    <t>W square</t>
  </si>
  <si>
    <t>Z = rm/(1+Tau2*W2)1/2</t>
  </si>
  <si>
    <t>(1+Tau2*W2)1/2</t>
  </si>
  <si>
    <t>W in msec = W*0.001</t>
  </si>
  <si>
    <t>max V (not used)</t>
  </si>
  <si>
    <t>Iext at max V (not used)</t>
  </si>
  <si>
    <t>Delay = C-B (in msec)</t>
  </si>
  <si>
    <t>Phase change = W*delay (unit-less)</t>
  </si>
  <si>
    <t>phase change by formulae = x= arctan(W*Tau)</t>
  </si>
  <si>
    <t>Phase change = f*delay (unit-less)</t>
  </si>
  <si>
    <t>Z=ABS(Vmax/Iext at Vmax) (Z value by another formulae)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</si>
</sst>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 vertical="center" wrapText="1"/>
    </xf>
    <xf numFmtId="11" fontId="0" fillId="0" borderId="0" xfId="0" applyNumberFormat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RC plot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Sheet1!$A$3:$A$12</c:f>
              <c:numCache/>
            </c:numRef>
          </c:cat>
          <c:val>
            <c:numRef>
              <c:f>Sheet1!$O$3:$O$12</c:f>
              <c:numCache/>
            </c:numRef>
          </c:val>
          <c:smooth val="0"/>
        </c:ser>
        <c:marker val="1"/>
        <c:axId val="66575959"/>
        <c:axId val="62312720"/>
      </c:lineChart>
      <c:catAx>
        <c:axId val="66575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in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12720"/>
        <c:crosses val="autoZero"/>
        <c:auto val="1"/>
        <c:lblOffset val="100"/>
        <c:tickLblSkip val="1"/>
        <c:noMultiLvlLbl val="0"/>
      </c:catAx>
      <c:valAx>
        <c:axId val="62312720"/>
        <c:scaling>
          <c:logBase val="10"/>
          <c:orientation val="minMax"/>
          <c:min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Z=Impedance in Ohms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759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Phase change (measured from delay) Vs Frequency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Sheet1!$A$3:$A$12</c:f>
              <c:numCache/>
            </c:numRef>
          </c:cat>
          <c:val>
            <c:numRef>
              <c:f>Sheet1!$I$3:$I$12</c:f>
              <c:numCache/>
            </c:numRef>
          </c:val>
          <c:smooth val="0"/>
        </c:ser>
        <c:axId val="23943569"/>
        <c:axId val="14165530"/>
      </c:lineChart>
      <c:catAx>
        <c:axId val="23943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165530"/>
        <c:crossesAt val="0"/>
        <c:auto val="1"/>
        <c:lblOffset val="100"/>
        <c:tickLblSkip val="1"/>
        <c:noMultiLvlLbl val="0"/>
      </c:catAx>
      <c:valAx>
        <c:axId val="14165530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Phase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43569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RC Plot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Sheet1!$A$3:$A$12</c:f>
              <c:numCache/>
            </c:numRef>
          </c:cat>
          <c:val>
            <c:numRef>
              <c:f>Sheet1!$P$3:$P$12</c:f>
              <c:numCache/>
            </c:numRef>
          </c:val>
          <c:smooth val="0"/>
        </c:ser>
        <c:marker val="1"/>
        <c:axId val="60380907"/>
        <c:axId val="6557252"/>
      </c:lineChart>
      <c:catAx>
        <c:axId val="60380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7252"/>
        <c:crosses val="autoZero"/>
        <c:auto val="1"/>
        <c:lblOffset val="100"/>
        <c:tickLblSkip val="1"/>
        <c:noMultiLvlLbl val="0"/>
      </c:catAx>
      <c:valAx>
        <c:axId val="6557252"/>
        <c:scaling>
          <c:logBase val="10"/>
          <c:orientation val="minMax"/>
          <c:min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Z=Vmax/Iext at Vmax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3809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Phase change (measured from arctan of w*Tau) Vs Frequency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Sheet1!$A$3:$A$12</c:f>
              <c:numCache/>
            </c:numRef>
          </c:cat>
          <c:val>
            <c:numRef>
              <c:f>Sheet1!$L$3:$L$12</c:f>
              <c:numCache/>
            </c:numRef>
          </c:val>
          <c:smooth val="0"/>
        </c:ser>
        <c:axId val="59015269"/>
        <c:axId val="61375374"/>
      </c:lineChart>
      <c:catAx>
        <c:axId val="59015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75374"/>
        <c:crosses val="autoZero"/>
        <c:auto val="1"/>
        <c:lblOffset val="100"/>
        <c:noMultiLvlLbl val="0"/>
      </c:catAx>
      <c:valAx>
        <c:axId val="61375374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Phase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15269"/>
        <c:crossesAt val="1"/>
        <c:crossBetween val="between"/>
        <c:dispUnits/>
        <c:majorUnit val="0.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RC plot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Sheet1!$A$3:$A$12</c:f>
              <c:numCache>
                <c:ptCount val="10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10</c:v>
                </c:pt>
                <c:pt idx="7">
                  <c:v>20</c:v>
                </c:pt>
                <c:pt idx="8">
                  <c:v>50</c:v>
                </c:pt>
                <c:pt idx="9">
                  <c:v>100</c:v>
                </c:pt>
              </c:numCache>
            </c:numRef>
          </c:cat>
          <c:val>
            <c:numRef>
              <c:f>Sheet1!$O$3:$O$12</c:f>
              <c:numCache>
                <c:ptCount val="10"/>
                <c:pt idx="0">
                  <c:v>24999876.75591135</c:v>
                </c:pt>
                <c:pt idx="1">
                  <c:v>24999507.034581278</c:v>
                </c:pt>
                <c:pt idx="2">
                  <c:v>24996919.444482896</c:v>
                </c:pt>
                <c:pt idx="3">
                  <c:v>24987684.606116436</c:v>
                </c:pt>
                <c:pt idx="4">
                  <c:v>24950847.339981865</c:v>
                </c:pt>
                <c:pt idx="5">
                  <c:v>24697468.966907706</c:v>
                </c:pt>
                <c:pt idx="6">
                  <c:v>23851791.370957512</c:v>
                </c:pt>
                <c:pt idx="7">
                  <c:v>21171362.74357346</c:v>
                </c:pt>
                <c:pt idx="8">
                  <c:v>13430576.538567906</c:v>
                </c:pt>
                <c:pt idx="9">
                  <c:v>7586353.826073395</c:v>
                </c:pt>
              </c:numCache>
            </c:numRef>
          </c:val>
          <c:smooth val="0"/>
        </c:ser>
        <c:marker val="1"/>
        <c:axId val="15507455"/>
        <c:axId val="5349368"/>
      </c:lineChart>
      <c:catAx>
        <c:axId val="15507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in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9368"/>
        <c:crosses val="autoZero"/>
        <c:auto val="1"/>
        <c:lblOffset val="100"/>
        <c:tickLblSkip val="1"/>
        <c:noMultiLvlLbl val="0"/>
      </c:catAx>
      <c:valAx>
        <c:axId val="5349368"/>
        <c:scaling>
          <c:logBase val="10"/>
          <c:orientation val="minMax"/>
          <c:min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Z=Impedance in Ohms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074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RC Plot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Sheet1!$A$3:$A$12</c:f>
              <c:numCache>
                <c:ptCount val="10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10</c:v>
                </c:pt>
                <c:pt idx="7">
                  <c:v>20</c:v>
                </c:pt>
                <c:pt idx="8">
                  <c:v>50</c:v>
                </c:pt>
                <c:pt idx="9">
                  <c:v>100</c:v>
                </c:pt>
              </c:numCache>
            </c:numRef>
          </c:cat>
          <c:val>
            <c:numRef>
              <c:f>Sheet1!$P$3:$P$12</c:f>
              <c:numCache>
                <c:ptCount val="10"/>
                <c:pt idx="0">
                  <c:v>37625226.71063479</c:v>
                </c:pt>
                <c:pt idx="1">
                  <c:v>92565253.48172288</c:v>
                </c:pt>
                <c:pt idx="2">
                  <c:v>277399999.99999994</c:v>
                </c:pt>
                <c:pt idx="3">
                  <c:v>289722171.3475765</c:v>
                </c:pt>
                <c:pt idx="4">
                  <c:v>4.056820908872745E+18</c:v>
                </c:pt>
                <c:pt idx="5">
                  <c:v>4.265747407508038E+17</c:v>
                </c:pt>
                <c:pt idx="6">
                  <c:v>4.422397269879856E+17</c:v>
                </c:pt>
                <c:pt idx="7">
                  <c:v>2.2309742895805142E+17</c:v>
                </c:pt>
                <c:pt idx="8">
                  <c:v>87888425925925920</c:v>
                </c:pt>
                <c:pt idx="9">
                  <c:v>10704225352112676</c:v>
                </c:pt>
              </c:numCache>
            </c:numRef>
          </c:val>
          <c:smooth val="0"/>
        </c:ser>
        <c:marker val="1"/>
        <c:axId val="48144313"/>
        <c:axId val="30645634"/>
      </c:lineChart>
      <c:catAx>
        <c:axId val="48144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645634"/>
        <c:crosses val="autoZero"/>
        <c:auto val="1"/>
        <c:lblOffset val="100"/>
        <c:tickLblSkip val="1"/>
        <c:noMultiLvlLbl val="0"/>
      </c:catAx>
      <c:valAx>
        <c:axId val="30645634"/>
        <c:scaling>
          <c:logBase val="10"/>
          <c:orientation val="minMax"/>
          <c:min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Z=Vmax/Iext at Vmax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1443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Phase change (measured from delay) Vs Frequency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Sheet1!$A$3:$A$12</c:f>
              <c:numCache>
                <c:ptCount val="10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10</c:v>
                </c:pt>
                <c:pt idx="7">
                  <c:v>20</c:v>
                </c:pt>
                <c:pt idx="8">
                  <c:v>50</c:v>
                </c:pt>
                <c:pt idx="9">
                  <c:v>100</c:v>
                </c:pt>
              </c:numCache>
            </c:numRef>
          </c:cat>
          <c:val>
            <c:numRef>
              <c:f>Sheet1!$I$3:$I$12</c:f>
              <c:numCache>
                <c:ptCount val="10"/>
                <c:pt idx="0">
                  <c:v>1.2560000000000002</c:v>
                </c:pt>
                <c:pt idx="1">
                  <c:v>1.4130000000000003</c:v>
                </c:pt>
                <c:pt idx="2">
                  <c:v>1.5072000000000014</c:v>
                </c:pt>
                <c:pt idx="3">
                  <c:v>1.57</c:v>
                </c:pt>
                <c:pt idx="4">
                  <c:v>1.57</c:v>
                </c:pt>
                <c:pt idx="5">
                  <c:v>1.569999999999911</c:v>
                </c:pt>
                <c:pt idx="6">
                  <c:v>1.5637200000001488</c:v>
                </c:pt>
                <c:pt idx="7">
                  <c:v>1.2560000000001965</c:v>
                </c:pt>
                <c:pt idx="8">
                  <c:v>1.5699999999996876</c:v>
                </c:pt>
                <c:pt idx="9">
                  <c:v>0.6280000000007675</c:v>
                </c:pt>
              </c:numCache>
            </c:numRef>
          </c:val>
          <c:smooth val="0"/>
        </c:ser>
        <c:axId val="7375251"/>
        <c:axId val="66377260"/>
      </c:lineChart>
      <c:catAx>
        <c:axId val="7375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77260"/>
        <c:crossesAt val="0"/>
        <c:auto val="1"/>
        <c:lblOffset val="100"/>
        <c:tickLblSkip val="1"/>
        <c:noMultiLvlLbl val="0"/>
      </c:catAx>
      <c:valAx>
        <c:axId val="66377260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Phase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375251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Phase change (measured from arctan of w*Tau) Vs Frequency</a:t>
            </a:r>
          </a:p>
        </c:rich>
      </c:tx>
      <c:layout>
        <c:manualLayout>
          <c:xMode val="factor"/>
          <c:yMode val="factor"/>
          <c:x val="-0.00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3525"/>
          <c:w val="0.7905"/>
          <c:h val="0.78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Sheet1!$A$3:$A$12</c:f>
              <c:numCache>
                <c:ptCount val="10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10</c:v>
                </c:pt>
                <c:pt idx="7">
                  <c:v>20</c:v>
                </c:pt>
                <c:pt idx="8">
                  <c:v>50</c:v>
                </c:pt>
                <c:pt idx="9">
                  <c:v>100</c:v>
                </c:pt>
              </c:numCache>
            </c:numRef>
          </c:cat>
          <c:val>
            <c:numRef>
              <c:f>Sheet1!$L$3:$L$12</c:f>
              <c:numCache>
                <c:ptCount val="10"/>
                <c:pt idx="0">
                  <c:v>0.0031399896803463822</c:v>
                </c:pt>
                <c:pt idx="1">
                  <c:v>0.006279917444236179</c:v>
                </c:pt>
                <c:pt idx="2">
                  <c:v>0.015698710226411068</c:v>
                </c:pt>
                <c:pt idx="3">
                  <c:v>0.03138968638593273</c:v>
                </c:pt>
                <c:pt idx="4">
                  <c:v>0.06271763709068079</c:v>
                </c:pt>
                <c:pt idx="5">
                  <c:v>0.15572878388559774</c:v>
                </c:pt>
                <c:pt idx="6">
                  <c:v>0.30425083223798455</c:v>
                </c:pt>
                <c:pt idx="7">
                  <c:v>0.5607537105741405</c:v>
                </c:pt>
                <c:pt idx="8">
                  <c:v>1.0036550779803273</c:v>
                </c:pt>
                <c:pt idx="9">
                  <c:v>1.2624806645994682</c:v>
                </c:pt>
              </c:numCache>
            </c:numRef>
          </c:val>
          <c:smooth val="0"/>
        </c:ser>
        <c:axId val="60524429"/>
        <c:axId val="7848950"/>
      </c:lineChart>
      <c:catAx>
        <c:axId val="60524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48950"/>
        <c:crosses val="autoZero"/>
        <c:auto val="1"/>
        <c:lblOffset val="100"/>
        <c:noMultiLvlLbl val="0"/>
      </c:catAx>
      <c:valAx>
        <c:axId val="7848950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Phase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524429"/>
        <c:crossesAt val="1"/>
        <c:crossBetween val="between"/>
        <c:dispUnits/>
        <c:majorUnit val="0.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29</xdr:row>
      <xdr:rowOff>9525</xdr:rowOff>
    </xdr:from>
    <xdr:to>
      <xdr:col>14</xdr:col>
      <xdr:colOff>247650</xdr:colOff>
      <xdr:row>53</xdr:row>
      <xdr:rowOff>76200</xdr:rowOff>
    </xdr:to>
    <xdr:graphicFrame>
      <xdr:nvGraphicFramePr>
        <xdr:cNvPr id="1" name="Chart 2"/>
        <xdr:cNvGraphicFramePr/>
      </xdr:nvGraphicFramePr>
      <xdr:xfrm>
        <a:off x="2171700" y="600075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129</xdr:row>
      <xdr:rowOff>66675</xdr:rowOff>
    </xdr:from>
    <xdr:to>
      <xdr:col>14</xdr:col>
      <xdr:colOff>276225</xdr:colOff>
      <xdr:row>153</xdr:row>
      <xdr:rowOff>133350</xdr:rowOff>
    </xdr:to>
    <xdr:graphicFrame>
      <xdr:nvGraphicFramePr>
        <xdr:cNvPr id="2" name="Chart 3"/>
        <xdr:cNvGraphicFramePr/>
      </xdr:nvGraphicFramePr>
      <xdr:xfrm>
        <a:off x="2200275" y="22250400"/>
        <a:ext cx="58959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228600</xdr:colOff>
      <xdr:row>67</xdr:row>
      <xdr:rowOff>0</xdr:rowOff>
    </xdr:from>
    <xdr:to>
      <xdr:col>14</xdr:col>
      <xdr:colOff>466725</xdr:colOff>
      <xdr:row>91</xdr:row>
      <xdr:rowOff>66675</xdr:rowOff>
    </xdr:to>
    <xdr:graphicFrame>
      <xdr:nvGraphicFramePr>
        <xdr:cNvPr id="3" name="Chart 4"/>
        <xdr:cNvGraphicFramePr/>
      </xdr:nvGraphicFramePr>
      <xdr:xfrm>
        <a:off x="2390775" y="12144375"/>
        <a:ext cx="5895975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114300</xdr:colOff>
      <xdr:row>157</xdr:row>
      <xdr:rowOff>142875</xdr:rowOff>
    </xdr:from>
    <xdr:to>
      <xdr:col>14</xdr:col>
      <xdr:colOff>352425</xdr:colOff>
      <xdr:row>182</xdr:row>
      <xdr:rowOff>47625</xdr:rowOff>
    </xdr:to>
    <xdr:graphicFrame>
      <xdr:nvGraphicFramePr>
        <xdr:cNvPr id="4" name="Chart 5"/>
        <xdr:cNvGraphicFramePr/>
      </xdr:nvGraphicFramePr>
      <xdr:xfrm>
        <a:off x="2276475" y="26860500"/>
        <a:ext cx="5895975" cy="3952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</xdr:row>
      <xdr:rowOff>104775</xdr:rowOff>
    </xdr:from>
    <xdr:to>
      <xdr:col>10</xdr:col>
      <xdr:colOff>219075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409575" y="428625"/>
        <a:ext cx="59055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438150</xdr:colOff>
      <xdr:row>31</xdr:row>
      <xdr:rowOff>19050</xdr:rowOff>
    </xdr:from>
    <xdr:to>
      <xdr:col>10</xdr:col>
      <xdr:colOff>247650</xdr:colOff>
      <xdr:row>55</xdr:row>
      <xdr:rowOff>95250</xdr:rowOff>
    </xdr:to>
    <xdr:graphicFrame>
      <xdr:nvGraphicFramePr>
        <xdr:cNvPr id="2" name="Chart 2"/>
        <xdr:cNvGraphicFramePr/>
      </xdr:nvGraphicFramePr>
      <xdr:xfrm>
        <a:off x="438150" y="5038725"/>
        <a:ext cx="59055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61</xdr:row>
      <xdr:rowOff>0</xdr:rowOff>
    </xdr:from>
    <xdr:to>
      <xdr:col>10</xdr:col>
      <xdr:colOff>238125</xdr:colOff>
      <xdr:row>85</xdr:row>
      <xdr:rowOff>76200</xdr:rowOff>
    </xdr:to>
    <xdr:graphicFrame>
      <xdr:nvGraphicFramePr>
        <xdr:cNvPr id="3" name="Chart 3"/>
        <xdr:cNvGraphicFramePr/>
      </xdr:nvGraphicFramePr>
      <xdr:xfrm>
        <a:off x="428625" y="9877425"/>
        <a:ext cx="5905500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419100</xdr:colOff>
      <xdr:row>89</xdr:row>
      <xdr:rowOff>104775</xdr:rowOff>
    </xdr:from>
    <xdr:to>
      <xdr:col>10</xdr:col>
      <xdr:colOff>228600</xdr:colOff>
      <xdr:row>114</xdr:row>
      <xdr:rowOff>19050</xdr:rowOff>
    </xdr:to>
    <xdr:graphicFrame>
      <xdr:nvGraphicFramePr>
        <xdr:cNvPr id="4" name="Chart 4"/>
        <xdr:cNvGraphicFramePr/>
      </xdr:nvGraphicFramePr>
      <xdr:xfrm>
        <a:off x="419100" y="14516100"/>
        <a:ext cx="5905500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C1">
      <selection activeCell="R19" sqref="R19"/>
    </sheetView>
  </sheetViews>
  <sheetFormatPr defaultColWidth="9.140625" defaultRowHeight="12.75"/>
  <cols>
    <col min="1" max="1" width="4.00390625" style="1" bestFit="1" customWidth="1"/>
    <col min="2" max="2" width="9.00390625" style="1" customWidth="1"/>
    <col min="3" max="3" width="9.140625" style="1" customWidth="1"/>
    <col min="4" max="4" width="10.28125" style="1" customWidth="1"/>
    <col min="5" max="5" width="11.00390625" style="1" customWidth="1"/>
    <col min="6" max="6" width="7.00390625" style="1" customWidth="1"/>
    <col min="7" max="7" width="9.00390625" style="1" customWidth="1"/>
    <col min="8" max="8" width="9.7109375" style="1" customWidth="1"/>
    <col min="9" max="9" width="8.00390625" style="1" customWidth="1"/>
    <col min="10" max="10" width="7.7109375" style="1" customWidth="1"/>
    <col min="11" max="11" width="7.8515625" style="1" customWidth="1"/>
    <col min="12" max="12" width="8.421875" style="1" customWidth="1"/>
    <col min="13" max="13" width="8.00390625" style="1" customWidth="1"/>
    <col min="14" max="14" width="8.140625" style="1" customWidth="1"/>
    <col min="15" max="15" width="10.140625" style="1" customWidth="1"/>
    <col min="16" max="16" width="7.7109375" style="1" customWidth="1"/>
    <col min="17" max="17" width="11.57421875" style="1" bestFit="1" customWidth="1"/>
    <col min="18" max="16384" width="19.28125" style="1" customWidth="1"/>
  </cols>
  <sheetData>
    <row r="1" spans="1:16" ht="114.75">
      <c r="A1" s="1" t="s">
        <v>0</v>
      </c>
      <c r="B1" s="1" t="s">
        <v>1</v>
      </c>
      <c r="C1" s="1" t="s">
        <v>2</v>
      </c>
      <c r="D1" s="1" t="s">
        <v>9</v>
      </c>
      <c r="E1" s="1" t="s">
        <v>10</v>
      </c>
      <c r="F1" s="1" t="s">
        <v>11</v>
      </c>
      <c r="G1" s="1" t="s">
        <v>3</v>
      </c>
      <c r="H1" s="1" t="s">
        <v>8</v>
      </c>
      <c r="I1" s="1" t="s">
        <v>12</v>
      </c>
      <c r="J1" s="1" t="s">
        <v>14</v>
      </c>
      <c r="K1" s="1" t="s">
        <v>4</v>
      </c>
      <c r="L1" s="1" t="s">
        <v>13</v>
      </c>
      <c r="M1" s="1" t="s">
        <v>5</v>
      </c>
      <c r="N1" s="1" t="s">
        <v>7</v>
      </c>
      <c r="O1" s="1" t="s">
        <v>6</v>
      </c>
      <c r="P1" s="1" t="s">
        <v>15</v>
      </c>
    </row>
    <row r="3" spans="1:16" ht="12.75">
      <c r="A3" s="1">
        <v>0.1</v>
      </c>
      <c r="B3" s="1">
        <v>22.5</v>
      </c>
      <c r="C3" s="1">
        <v>24.5</v>
      </c>
      <c r="D3" s="1">
        <v>-22.8197</v>
      </c>
      <c r="E3" s="1">
        <v>6.065E-07</v>
      </c>
      <c r="F3" s="1">
        <f>(C3-B3)*1000</f>
        <v>2000</v>
      </c>
      <c r="G3" s="1">
        <f>2*3.14*A3</f>
        <v>0.6280000000000001</v>
      </c>
      <c r="H3" s="1">
        <f>G3*0.001</f>
        <v>0.0006280000000000001</v>
      </c>
      <c r="I3" s="1">
        <f>H3*F3</f>
        <v>1.2560000000000002</v>
      </c>
      <c r="J3" s="1">
        <f>A3*F3*0.001</f>
        <v>0.2</v>
      </c>
      <c r="K3" s="1">
        <f>H3*5</f>
        <v>0.0031400000000000004</v>
      </c>
      <c r="L3" s="1">
        <f>ATAN(K3)</f>
        <v>0.0031399896803463822</v>
      </c>
      <c r="M3" s="1">
        <f>POWER(H3,2)</f>
        <v>3.943840000000001E-07</v>
      </c>
      <c r="N3" s="1">
        <f>POWER(1+25*M3,0.5)</f>
        <v>1.0000049297878486</v>
      </c>
      <c r="O3" s="2">
        <f>25000000/N3</f>
        <v>24999876.75591135</v>
      </c>
      <c r="P3" s="1">
        <f>ABS(D3/E3)</f>
        <v>37625226.71063479</v>
      </c>
    </row>
    <row r="4" spans="1:16" ht="12.75">
      <c r="A4" s="1">
        <v>0.2</v>
      </c>
      <c r="B4" s="1">
        <v>21.25</v>
      </c>
      <c r="C4" s="1">
        <v>22.375</v>
      </c>
      <c r="D4" s="1">
        <v>-30.1087</v>
      </c>
      <c r="E4" s="2">
        <v>3.2527E-07</v>
      </c>
      <c r="F4" s="1">
        <f aca="true" t="shared" si="0" ref="F4:F12">(C4-B4)*1000</f>
        <v>1125</v>
      </c>
      <c r="G4" s="1">
        <f aca="true" t="shared" si="1" ref="G4:G12">2*3.14*A4</f>
        <v>1.2560000000000002</v>
      </c>
      <c r="H4" s="1">
        <f aca="true" t="shared" si="2" ref="H4:H12">G4*0.001</f>
        <v>0.0012560000000000002</v>
      </c>
      <c r="I4" s="1">
        <f aca="true" t="shared" si="3" ref="I4:I12">H4*F4</f>
        <v>1.4130000000000003</v>
      </c>
      <c r="J4" s="1">
        <f aca="true" t="shared" si="4" ref="J4:J12">A4*F4*0.001</f>
        <v>0.225</v>
      </c>
      <c r="K4" s="1">
        <f aca="true" t="shared" si="5" ref="K4:K12">H4*5</f>
        <v>0.006280000000000001</v>
      </c>
      <c r="L4" s="1">
        <f aca="true" t="shared" si="6" ref="L4:L12">ATAN(K4)</f>
        <v>0.006279917444236179</v>
      </c>
      <c r="M4" s="1">
        <f aca="true" t="shared" si="7" ref="M4:M12">POWER(H4,2)</f>
        <v>1.5775360000000005E-06</v>
      </c>
      <c r="N4" s="1">
        <f aca="true" t="shared" si="8" ref="N4:N12">POWER(1+25*M4,0.5)</f>
        <v>1.0000197190055804</v>
      </c>
      <c r="O4" s="2">
        <f aca="true" t="shared" si="9" ref="O4:O12">25000000/N4</f>
        <v>24999507.034581278</v>
      </c>
      <c r="P4" s="1">
        <f aca="true" t="shared" si="10" ref="P4:P12">ABS(D4/E4)</f>
        <v>92565253.48172288</v>
      </c>
    </row>
    <row r="5" spans="1:16" ht="12.75">
      <c r="A5" s="1">
        <v>0.5</v>
      </c>
      <c r="B5" s="1">
        <v>18.52</v>
      </c>
      <c r="C5" s="1">
        <v>19</v>
      </c>
      <c r="D5" s="1">
        <v>-34.8137</v>
      </c>
      <c r="E5" s="2">
        <v>1.255E-07</v>
      </c>
      <c r="F5" s="1">
        <f t="shared" si="0"/>
        <v>480.00000000000045</v>
      </c>
      <c r="G5" s="1">
        <f t="shared" si="1"/>
        <v>3.14</v>
      </c>
      <c r="H5" s="1">
        <f t="shared" si="2"/>
        <v>0.00314</v>
      </c>
      <c r="I5" s="1">
        <f t="shared" si="3"/>
        <v>1.5072000000000014</v>
      </c>
      <c r="J5" s="1">
        <f t="shared" si="4"/>
        <v>0.24000000000000024</v>
      </c>
      <c r="K5" s="1">
        <f t="shared" si="5"/>
        <v>0.0157</v>
      </c>
      <c r="L5" s="1">
        <f t="shared" si="6"/>
        <v>0.015698710226411068</v>
      </c>
      <c r="M5" s="1">
        <f t="shared" si="7"/>
        <v>9.8596E-06</v>
      </c>
      <c r="N5" s="1">
        <f t="shared" si="8"/>
        <v>1.000123237406271</v>
      </c>
      <c r="O5" s="2">
        <f t="shared" si="9"/>
        <v>24996919.444482896</v>
      </c>
      <c r="P5" s="1">
        <f t="shared" si="10"/>
        <v>277399999.99999994</v>
      </c>
    </row>
    <row r="6" spans="1:16" ht="12.75">
      <c r="A6" s="1">
        <v>1</v>
      </c>
      <c r="B6" s="1">
        <v>19.25</v>
      </c>
      <c r="C6" s="1">
        <v>19.5</v>
      </c>
      <c r="D6" s="1">
        <v>-36.3836</v>
      </c>
      <c r="E6" s="2">
        <v>1.25581E-07</v>
      </c>
      <c r="F6" s="1">
        <f t="shared" si="0"/>
        <v>250</v>
      </c>
      <c r="G6" s="1">
        <f t="shared" si="1"/>
        <v>6.28</v>
      </c>
      <c r="H6" s="1">
        <f t="shared" si="2"/>
        <v>0.00628</v>
      </c>
      <c r="I6" s="1">
        <f t="shared" si="3"/>
        <v>1.57</v>
      </c>
      <c r="J6" s="1">
        <f t="shared" si="4"/>
        <v>0.25</v>
      </c>
      <c r="K6" s="1">
        <f t="shared" si="5"/>
        <v>0.0314</v>
      </c>
      <c r="L6" s="1">
        <f t="shared" si="6"/>
        <v>0.03138968638593273</v>
      </c>
      <c r="M6" s="1">
        <f t="shared" si="7"/>
        <v>3.94384E-05</v>
      </c>
      <c r="N6" s="1">
        <f t="shared" si="8"/>
        <v>1.000492858545227</v>
      </c>
      <c r="O6" s="2">
        <f t="shared" si="9"/>
        <v>24987684.606116436</v>
      </c>
      <c r="P6" s="1">
        <f t="shared" si="10"/>
        <v>289722171.3475765</v>
      </c>
    </row>
    <row r="7" spans="1:16" ht="12.75">
      <c r="A7" s="1">
        <v>2</v>
      </c>
      <c r="B7" s="1">
        <v>20.625</v>
      </c>
      <c r="C7" s="1">
        <v>20.75</v>
      </c>
      <c r="D7" s="1">
        <v>-37.1905</v>
      </c>
      <c r="E7" s="2">
        <v>9.1674E-18</v>
      </c>
      <c r="F7" s="1">
        <f t="shared" si="0"/>
        <v>125</v>
      </c>
      <c r="G7" s="1">
        <f t="shared" si="1"/>
        <v>12.56</v>
      </c>
      <c r="H7" s="1">
        <f t="shared" si="2"/>
        <v>0.01256</v>
      </c>
      <c r="I7" s="1">
        <f t="shared" si="3"/>
        <v>1.57</v>
      </c>
      <c r="J7" s="1">
        <f t="shared" si="4"/>
        <v>0.25</v>
      </c>
      <c r="K7" s="1">
        <f t="shared" si="5"/>
        <v>0.0628</v>
      </c>
      <c r="L7" s="1">
        <f t="shared" si="6"/>
        <v>0.06271763709068079</v>
      </c>
      <c r="M7" s="1">
        <f t="shared" si="7"/>
        <v>0.0001577536</v>
      </c>
      <c r="N7" s="1">
        <f t="shared" si="8"/>
        <v>1.001969979590207</v>
      </c>
      <c r="O7" s="2">
        <f t="shared" si="9"/>
        <v>24950847.339981865</v>
      </c>
      <c r="P7" s="1">
        <f t="shared" si="10"/>
        <v>4.056820908872745E+18</v>
      </c>
    </row>
    <row r="8" spans="1:16" ht="12.75">
      <c r="A8" s="1">
        <v>5</v>
      </c>
      <c r="B8" s="1">
        <v>19.85</v>
      </c>
      <c r="C8" s="1">
        <v>19.9</v>
      </c>
      <c r="D8" s="1">
        <v>-37.6802</v>
      </c>
      <c r="E8" s="2">
        <v>8.8332E-17</v>
      </c>
      <c r="F8" s="1">
        <f t="shared" si="0"/>
        <v>49.99999999999716</v>
      </c>
      <c r="G8" s="1">
        <f t="shared" si="1"/>
        <v>31.400000000000002</v>
      </c>
      <c r="H8" s="1">
        <f t="shared" si="2"/>
        <v>0.031400000000000004</v>
      </c>
      <c r="I8" s="1">
        <f t="shared" si="3"/>
        <v>1.569999999999911</v>
      </c>
      <c r="J8" s="1">
        <f t="shared" si="4"/>
        <v>0.2499999999999858</v>
      </c>
      <c r="K8" s="1">
        <f t="shared" si="5"/>
        <v>0.15700000000000003</v>
      </c>
      <c r="L8" s="1">
        <f t="shared" si="6"/>
        <v>0.15572878388559774</v>
      </c>
      <c r="M8" s="1">
        <f t="shared" si="7"/>
        <v>0.0009859600000000004</v>
      </c>
      <c r="N8" s="1">
        <f t="shared" si="8"/>
        <v>1.0122494751789204</v>
      </c>
      <c r="O8" s="2">
        <f t="shared" si="9"/>
        <v>24697468.966907706</v>
      </c>
      <c r="P8" s="1">
        <f t="shared" si="10"/>
        <v>4.265747407508038E+17</v>
      </c>
    </row>
    <row r="9" spans="1:16" ht="12.75">
      <c r="A9" s="1">
        <v>10</v>
      </c>
      <c r="B9" s="1">
        <v>30.025</v>
      </c>
      <c r="C9" s="1">
        <v>30.0499</v>
      </c>
      <c r="D9" s="1">
        <v>-37.8398</v>
      </c>
      <c r="E9" s="2">
        <v>8.5564E-17</v>
      </c>
      <c r="F9" s="1">
        <f t="shared" si="0"/>
        <v>24.900000000002365</v>
      </c>
      <c r="G9" s="1">
        <f t="shared" si="1"/>
        <v>62.800000000000004</v>
      </c>
      <c r="H9" s="1">
        <f t="shared" si="2"/>
        <v>0.06280000000000001</v>
      </c>
      <c r="I9" s="1">
        <f t="shared" si="3"/>
        <v>1.5637200000001488</v>
      </c>
      <c r="J9" s="1">
        <f t="shared" si="4"/>
        <v>0.24900000000002365</v>
      </c>
      <c r="K9" s="1">
        <f t="shared" si="5"/>
        <v>0.31400000000000006</v>
      </c>
      <c r="L9" s="1">
        <f t="shared" si="6"/>
        <v>0.30425083223798455</v>
      </c>
      <c r="M9" s="1">
        <f t="shared" si="7"/>
        <v>0.003943840000000001</v>
      </c>
      <c r="N9" s="1">
        <f t="shared" si="8"/>
        <v>1.0481393037187376</v>
      </c>
      <c r="O9" s="2">
        <f t="shared" si="9"/>
        <v>23851791.370957512</v>
      </c>
      <c r="P9" s="1">
        <f t="shared" si="10"/>
        <v>4.422397269879856E+17</v>
      </c>
    </row>
    <row r="10" spans="1:16" ht="12.75">
      <c r="A10" s="1">
        <v>20</v>
      </c>
      <c r="B10" s="1">
        <v>26.41</v>
      </c>
      <c r="C10" s="1">
        <v>26.42</v>
      </c>
      <c r="D10" s="1">
        <v>-37.91987</v>
      </c>
      <c r="E10" s="2">
        <v>1.6997E-16</v>
      </c>
      <c r="F10" s="1">
        <f t="shared" si="0"/>
        <v>10.000000000001563</v>
      </c>
      <c r="G10" s="1">
        <f t="shared" si="1"/>
        <v>125.60000000000001</v>
      </c>
      <c r="H10" s="1">
        <f t="shared" si="2"/>
        <v>0.12560000000000002</v>
      </c>
      <c r="I10" s="1">
        <f t="shared" si="3"/>
        <v>1.2560000000001965</v>
      </c>
      <c r="J10" s="1">
        <f t="shared" si="4"/>
        <v>0.20000000000003126</v>
      </c>
      <c r="K10" s="1">
        <f t="shared" si="5"/>
        <v>0.6280000000000001</v>
      </c>
      <c r="L10" s="1">
        <f t="shared" si="6"/>
        <v>0.5607537105741405</v>
      </c>
      <c r="M10" s="1">
        <f t="shared" si="7"/>
        <v>0.015775360000000006</v>
      </c>
      <c r="N10" s="1">
        <f t="shared" si="8"/>
        <v>1.1808403787133974</v>
      </c>
      <c r="O10" s="2">
        <f t="shared" si="9"/>
        <v>21171362.74357346</v>
      </c>
      <c r="P10" s="1">
        <f t="shared" si="10"/>
        <v>2.2309742895805142E+17</v>
      </c>
    </row>
    <row r="11" spans="1:16" ht="12.75">
      <c r="A11" s="1">
        <v>50</v>
      </c>
      <c r="B11" s="1">
        <v>24.945</v>
      </c>
      <c r="C11" s="1">
        <v>24.95</v>
      </c>
      <c r="D11" s="1">
        <v>-37.9678</v>
      </c>
      <c r="E11" s="2">
        <v>4.32E-16</v>
      </c>
      <c r="F11" s="1">
        <f t="shared" si="0"/>
        <v>4.999999999999005</v>
      </c>
      <c r="G11" s="1">
        <f t="shared" si="1"/>
        <v>314</v>
      </c>
      <c r="H11" s="1">
        <f t="shared" si="2"/>
        <v>0.314</v>
      </c>
      <c r="I11" s="1">
        <f t="shared" si="3"/>
        <v>1.5699999999996876</v>
      </c>
      <c r="J11" s="1">
        <f t="shared" si="4"/>
        <v>0.24999999999995026</v>
      </c>
      <c r="K11" s="1">
        <f t="shared" si="5"/>
        <v>1.57</v>
      </c>
      <c r="L11" s="1">
        <f t="shared" si="6"/>
        <v>1.0036550779803273</v>
      </c>
      <c r="M11" s="1">
        <f t="shared" si="7"/>
        <v>0.098596</v>
      </c>
      <c r="N11" s="1">
        <f t="shared" si="8"/>
        <v>1.8614241859393577</v>
      </c>
      <c r="O11" s="2">
        <f t="shared" si="9"/>
        <v>13430576.538567906</v>
      </c>
      <c r="P11" s="1">
        <f t="shared" si="10"/>
        <v>87888425925925920</v>
      </c>
    </row>
    <row r="12" spans="1:16" ht="12.75">
      <c r="A12" s="1">
        <v>100</v>
      </c>
      <c r="B12" s="1">
        <v>26.788</v>
      </c>
      <c r="C12" s="1">
        <v>26.789</v>
      </c>
      <c r="D12" s="1">
        <v>-38</v>
      </c>
      <c r="E12" s="2">
        <v>3.55E-15</v>
      </c>
      <c r="F12" s="1">
        <f t="shared" si="0"/>
        <v>1.0000000000012221</v>
      </c>
      <c r="G12" s="1">
        <f t="shared" si="1"/>
        <v>628</v>
      </c>
      <c r="H12" s="1">
        <f t="shared" si="2"/>
        <v>0.628</v>
      </c>
      <c r="I12" s="1">
        <f t="shared" si="3"/>
        <v>0.6280000000007675</v>
      </c>
      <c r="J12" s="1">
        <f t="shared" si="4"/>
        <v>0.10000000000012221</v>
      </c>
      <c r="K12" s="1">
        <f t="shared" si="5"/>
        <v>3.14</v>
      </c>
      <c r="L12" s="1">
        <f t="shared" si="6"/>
        <v>1.2624806645994682</v>
      </c>
      <c r="M12" s="1">
        <f t="shared" si="7"/>
        <v>0.394384</v>
      </c>
      <c r="N12" s="1">
        <f t="shared" si="8"/>
        <v>3.295390720385065</v>
      </c>
      <c r="O12" s="2">
        <f t="shared" si="9"/>
        <v>7586353.826073395</v>
      </c>
      <c r="P12" s="1">
        <f t="shared" si="10"/>
        <v>10704225352112676</v>
      </c>
    </row>
  </sheetData>
  <printOptions/>
  <pageMargins left="0.25" right="0.2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22" sqref="F122"/>
    </sheetView>
  </sheetViews>
  <sheetFormatPr defaultColWidth="9.140625" defaultRowHeight="12.75"/>
  <sheetData/>
  <printOptions/>
  <pageMargins left="0.25" right="0.25" top="0.5" bottom="0.5" header="0.25" footer="0.2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Carl Zeiss Vision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buzsakilab</dc:creator>
  <cp:keywords/>
  <dc:description/>
  <cp:lastModifiedBy>buzsakilab</cp:lastModifiedBy>
  <cp:lastPrinted>2006-10-03T02:34:09Z</cp:lastPrinted>
  <dcterms:created xsi:type="dcterms:W3CDTF">2006-10-02T23:44:44Z</dcterms:created>
  <dcterms:modified xsi:type="dcterms:W3CDTF">2006-10-03T18:06:15Z</dcterms:modified>
  <cp:category/>
  <cp:version/>
  <cp:contentType/>
  <cp:contentStatus/>
</cp:coreProperties>
</file>